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8800" windowHeight="11880" activeTab="0"/>
  </bookViews>
  <sheets>
    <sheet name="Kalkylen" sheetId="1" r:id="rId1"/>
    <sheet name="Kalkyl med exemp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Lotta</author>
    <author>.</author>
    <author>Lotta B?ngens</author>
  </authors>
  <commentList>
    <comment ref="B10" authorId="0">
      <text>
        <r>
          <rPr>
            <sz val="10"/>
            <rFont val="Calibri"/>
            <family val="0"/>
          </rPr>
          <t xml:space="preserve">Real ränta = Nominell ränta - inflationen
Exempel: nominell ränta = 10%, och inflationen = 2%. Då är den reala räntan = 10 - 2 = 8%. Skriv då in 0,08 i rutan.
</t>
        </r>
      </text>
    </comment>
    <comment ref="B8" authorId="0">
      <text>
        <r>
          <rPr>
            <sz val="10"/>
            <rFont val="Calibri"/>
            <family val="0"/>
          </rPr>
          <t xml:space="preserve">Ekonomiska livslängd är 50 år för installationer i byggnader.
Källa: SS EN ISO 23993 - Värmeisoleringsprodukter för teknisk isolering
Andra källor:
25 år (pumpsystem), Energisparguiden, UFOS
22-30 år (vattenledningar), Energibesiktning av byggnader, SIS
30-40 år (värmeledningsrör), Energibesiktning av byggnader, SIS
</t>
        </r>
      </text>
    </comment>
    <comment ref="B12" authorId="0">
      <text>
        <r>
          <rPr>
            <sz val="10"/>
            <rFont val="Calibri"/>
            <family val="0"/>
          </rPr>
          <t xml:space="preserve">Detta värde är en uppskattning av hur energipriset kommer att utvecklas jmf med inflationen under hela  kalkyltiden. </t>
        </r>
      </text>
    </comment>
    <comment ref="B19" authorId="0">
      <text>
        <r>
          <rPr>
            <sz val="8"/>
            <rFont val="Tahoma"/>
            <family val="2"/>
          </rPr>
          <t xml:space="preserve">Mha räntan, kalkyltiden, inflationen mm räknar programmet ut en faktor för att få fram nuvärdet av energikostnaderna
</t>
        </r>
      </text>
    </comment>
    <comment ref="B20" authorId="1">
      <text>
        <r>
          <rPr>
            <sz val="10"/>
            <rFont val="Calibri"/>
            <family val="0"/>
          </rPr>
          <t>Total kostnad för förluster under hela kalkyltiden.</t>
        </r>
      </text>
    </comment>
    <comment ref="E16" authorId="2">
      <text>
        <r>
          <rPr>
            <sz val="10"/>
            <rFont val="Calibri"/>
            <family val="0"/>
          </rPr>
          <t>Antagen siffra av mig! Ska kollas!</t>
        </r>
      </text>
    </comment>
    <comment ref="B9" authorId="2">
      <text>
        <r>
          <rPr>
            <sz val="10"/>
            <rFont val="Calibri"/>
            <family val="0"/>
          </rPr>
          <t xml:space="preserve">Andel som är förlust i en byggnad. Förluster finns t ex för varma rör:
1. under icke-uppvärmningssäsong
2. under uppvärmningssäsong utanför uppvärmd yta
3. under uppvärmningssäsong då förlusterna orsakar övertemperaturer (kallas även reglerförluster)
</t>
        </r>
      </text>
    </comment>
    <comment ref="B16" authorId="2">
      <text>
        <r>
          <rPr>
            <sz val="9"/>
            <rFont val="Calibri"/>
            <family val="0"/>
          </rPr>
          <t>Se tabell xx eller beräkna värde</t>
        </r>
      </text>
    </comment>
    <comment ref="B24" authorId="2">
      <text>
        <r>
          <rPr>
            <sz val="10"/>
            <rFont val="Calibri"/>
            <family val="0"/>
          </rPr>
          <t xml:space="preserve">Uppgifter från If 2015
</t>
        </r>
      </text>
    </comment>
    <comment ref="B15" authorId="2">
      <text>
        <r>
          <rPr>
            <sz val="10"/>
            <rFont val="Calibri"/>
            <family val="0"/>
          </rPr>
          <t>Skriv ditt namn på de alternativ du vill räkna på</t>
        </r>
      </text>
    </comment>
  </commentList>
</comments>
</file>

<file path=xl/comments2.xml><?xml version="1.0" encoding="utf-8"?>
<comments xmlns="http://schemas.openxmlformats.org/spreadsheetml/2006/main">
  <authors>
    <author>Lotta</author>
    <author>Lotta B?ngens</author>
    <author>.</author>
  </authors>
  <commentList>
    <comment ref="B8" authorId="0">
      <text>
        <r>
          <rPr>
            <sz val="10"/>
            <rFont val="Calibri"/>
            <family val="0"/>
          </rPr>
          <t xml:space="preserve">Ekonomiska livslängd är 50 år för installationer i byggnader.
Källa: SS EN ISO 23993 - Värmeisoleringsprodukter för teknisk isolering
Andra källor:
25 år (pumpsystem), Energisparguiden, UFOS
22-30 år (vattenledningar), Energibesiktning av byggnader, SIS
30-40 år (värmeledningsrör), Energibesiktning av byggnader, SIS
</t>
        </r>
      </text>
    </comment>
    <comment ref="B9" authorId="1">
      <text>
        <r>
          <rPr>
            <sz val="10"/>
            <rFont val="Calibri"/>
            <family val="0"/>
          </rPr>
          <t xml:space="preserve">Andel som är förlust i en byggnad. Förluster finns t ex för varma rör:
1. under icke-uppvärmningssäsong
2. under uppvärmningssäsong utanför uppvärmd yta
3. under uppvärmningssäsong då förlusterna orsakar övertemperaturer (kallas även reglerförluster)
</t>
        </r>
      </text>
    </comment>
    <comment ref="B10" authorId="0">
      <text>
        <r>
          <rPr>
            <sz val="10"/>
            <rFont val="Calibri"/>
            <family val="0"/>
          </rPr>
          <t xml:space="preserve">Real ränta = Nominell ränta - inflationen
Exempel: nominell ränta = 10%, och inflationen = 2%. Då är den reala räntan = 10 - 2 = 8%. Skriv då in 0,08 i rutan.
</t>
        </r>
      </text>
    </comment>
    <comment ref="B12" authorId="0">
      <text>
        <r>
          <rPr>
            <sz val="10"/>
            <rFont val="Calibri"/>
            <family val="0"/>
          </rPr>
          <t xml:space="preserve">Detta värde är en uppskattning av hur energipriset kommer att utvecklas jmf med inflationen under hela  kalkyltiden. </t>
        </r>
      </text>
    </comment>
    <comment ref="B15" authorId="1">
      <text>
        <r>
          <rPr>
            <sz val="10"/>
            <rFont val="Calibri"/>
            <family val="0"/>
          </rPr>
          <t>Skriv ditt namn på de alternativ du vill räkna på</t>
        </r>
      </text>
    </comment>
    <comment ref="B16" authorId="1">
      <text>
        <r>
          <rPr>
            <sz val="9"/>
            <rFont val="Calibri"/>
            <family val="0"/>
          </rPr>
          <t>Se tabell xx eller beräkna värde</t>
        </r>
      </text>
    </comment>
    <comment ref="E16" authorId="1">
      <text>
        <r>
          <rPr>
            <sz val="10"/>
            <rFont val="Calibri"/>
            <family val="0"/>
          </rPr>
          <t>Antagen siffra av mig! Ska kollas!</t>
        </r>
      </text>
    </comment>
    <comment ref="B19" authorId="0">
      <text>
        <r>
          <rPr>
            <sz val="8"/>
            <rFont val="Tahoma"/>
            <family val="2"/>
          </rPr>
          <t xml:space="preserve">Mha räntan, kalkyltiden, inflationen mm räknar programmet ut en faktor för att få fram nuvärdet av energikostnaderna
</t>
        </r>
      </text>
    </comment>
    <comment ref="B20" authorId="2">
      <text>
        <r>
          <rPr>
            <sz val="10"/>
            <rFont val="Calibri"/>
            <family val="0"/>
          </rPr>
          <t>Total kostnad för förluster under hela kalkyltiden.</t>
        </r>
      </text>
    </comment>
    <comment ref="I8" authorId="1">
      <text>
        <r>
          <rPr>
            <sz val="10"/>
            <rFont val="Calibri"/>
            <family val="0"/>
          </rPr>
          <t xml:space="preserve">Uppgifter från If 2015
</t>
        </r>
      </text>
    </comment>
  </commentList>
</comments>
</file>

<file path=xl/sharedStrings.xml><?xml version="1.0" encoding="utf-8"?>
<sst xmlns="http://schemas.openxmlformats.org/spreadsheetml/2006/main" count="111" uniqueCount="36">
  <si>
    <t>Tid kalkylen omfattar</t>
  </si>
  <si>
    <t>år</t>
  </si>
  <si>
    <t>Årlig real ränta</t>
  </si>
  <si>
    <t>Beräkningsfaktor</t>
  </si>
  <si>
    <t>20 mm</t>
  </si>
  <si>
    <t>40 mm</t>
  </si>
  <si>
    <t>60 mm</t>
  </si>
  <si>
    <t>Energipris idag</t>
  </si>
  <si>
    <t>kr/kWh</t>
  </si>
  <si>
    <t>Värmeförlust per m och år</t>
  </si>
  <si>
    <t>kWh/m,år</t>
  </si>
  <si>
    <t>kr/m,år</t>
  </si>
  <si>
    <t>Kostnad värmeförlust per år</t>
  </si>
  <si>
    <t>W/m</t>
  </si>
  <si>
    <t>Avgiven värme per m</t>
  </si>
  <si>
    <t>Andel som är förlust</t>
  </si>
  <si>
    <t>%</t>
  </si>
  <si>
    <t>kr/m</t>
  </si>
  <si>
    <t>Gråa rutor är indata</t>
  </si>
  <si>
    <t>Årlig energiprisändring</t>
  </si>
  <si>
    <t>Ekonomisk utvärdering av alternativa isolertjocklekar för VVS-isolering</t>
  </si>
  <si>
    <t>Alt 1</t>
  </si>
  <si>
    <t>Alternativa isolertjocklekar</t>
  </si>
  <si>
    <t>Förutsättningar</t>
  </si>
  <si>
    <t>Kostnad för värmeförlust totalt</t>
  </si>
  <si>
    <t>oisolerat</t>
  </si>
  <si>
    <t>dåligt</t>
  </si>
  <si>
    <t>Namn</t>
  </si>
  <si>
    <t>Faktaruta</t>
  </si>
  <si>
    <t>Kostnad material och arbete</t>
  </si>
  <si>
    <t>Exempel</t>
  </si>
  <si>
    <t>Flerbostadshus med 16 lgh</t>
  </si>
  <si>
    <t>Antal meter rör totalt</t>
  </si>
  <si>
    <t>Kostnad att isolera</t>
  </si>
  <si>
    <t>Total kostnad</t>
  </si>
  <si>
    <t>Ett verktyg för LCC-kalkylering från IF med stöd från SBUF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</si>
</sst>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00"/>
    <numFmt numFmtId="173" formatCode="0.0"/>
    <numFmt numFmtId="174" formatCode="yyyy\-mm\-dd"/>
    <numFmt numFmtId="175" formatCode="0.0000"/>
    <numFmt numFmtId="176" formatCode="#,##0.0"/>
    <numFmt numFmtId="177" formatCode="0.00000000"/>
    <numFmt numFmtId="178" formatCode="0.0000000"/>
    <numFmt numFmtId="179" formatCode="0.000000"/>
    <numFmt numFmtId="180" formatCode="0.00000"/>
  </numFmts>
  <fonts count="6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0"/>
    </font>
    <font>
      <i/>
      <sz val="10"/>
      <name val="Calibri"/>
      <family val="0"/>
    </font>
    <font>
      <b/>
      <sz val="20"/>
      <name val="Calibri"/>
      <family val="0"/>
    </font>
    <font>
      <i/>
      <sz val="12"/>
      <name val="Calibri"/>
      <family val="0"/>
    </font>
    <font>
      <b/>
      <i/>
      <sz val="12"/>
      <name val="Calibri"/>
      <family val="0"/>
    </font>
    <font>
      <sz val="9"/>
      <name val="Calibri"/>
      <family val="0"/>
    </font>
    <font>
      <b/>
      <sz val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20"/>
      <color indexed="9"/>
      <name val="Calibri"/>
      <family val="0"/>
    </font>
    <font>
      <sz val="10"/>
      <color indexed="9"/>
      <name val="Calibri"/>
      <family val="0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20"/>
      <color theme="0"/>
      <name val="Calibri"/>
      <family val="0"/>
    </font>
    <font>
      <sz val="10"/>
      <color theme="0"/>
      <name val="Calibri"/>
      <family val="0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1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/>
      <protection/>
    </xf>
    <xf numFmtId="174" fontId="6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/>
      <protection locked="0"/>
    </xf>
    <xf numFmtId="0" fontId="6" fillId="2" borderId="14" xfId="0" applyFont="1" applyFill="1" applyBorder="1" applyAlignment="1">
      <alignment horizontal="left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2" borderId="15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6" fillId="2" borderId="14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/>
    </xf>
    <xf numFmtId="0" fontId="5" fillId="2" borderId="15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/>
      <protection/>
    </xf>
    <xf numFmtId="0" fontId="4" fillId="2" borderId="12" xfId="0" applyFont="1" applyFill="1" applyBorder="1" applyAlignment="1" applyProtection="1">
      <alignment horizontal="center"/>
      <protection/>
    </xf>
    <xf numFmtId="3" fontId="5" fillId="2" borderId="12" xfId="0" applyNumberFormat="1" applyFont="1" applyFill="1" applyBorder="1" applyAlignment="1" applyProtection="1">
      <alignment horizontal="center"/>
      <protection/>
    </xf>
    <xf numFmtId="3" fontId="5" fillId="2" borderId="17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76" fontId="5" fillId="33" borderId="0" xfId="0" applyNumberFormat="1" applyFont="1" applyFill="1" applyBorder="1" applyAlignment="1" applyProtection="1">
      <alignment horizontal="center"/>
      <protection locked="0"/>
    </xf>
    <xf numFmtId="176" fontId="5" fillId="33" borderId="16" xfId="0" applyNumberFormat="1" applyFont="1" applyFill="1" applyBorder="1" applyAlignment="1" applyProtection="1">
      <alignment horizontal="center"/>
      <protection locked="0"/>
    </xf>
    <xf numFmtId="1" fontId="5" fillId="33" borderId="16" xfId="0" applyNumberFormat="1" applyFont="1" applyFill="1" applyBorder="1" applyAlignment="1" applyProtection="1">
      <alignment horizontal="center"/>
      <protection locked="0"/>
    </xf>
    <xf numFmtId="2" fontId="5" fillId="33" borderId="16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3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2" borderId="18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13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34" borderId="0" xfId="0" applyNumberFormat="1" applyFont="1" applyFill="1" applyBorder="1" applyAlignment="1" applyProtection="1">
      <alignment horizontal="center"/>
      <protection/>
    </xf>
    <xf numFmtId="3" fontId="5" fillId="34" borderId="16" xfId="0" applyNumberFormat="1" applyFont="1" applyFill="1" applyBorder="1" applyAlignment="1" applyProtection="1">
      <alignment horizontal="center"/>
      <protection/>
    </xf>
    <xf numFmtId="3" fontId="6" fillId="2" borderId="12" xfId="0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 applyProtection="1">
      <alignment horizontal="center"/>
      <protection/>
    </xf>
    <xf numFmtId="3" fontId="6" fillId="2" borderId="17" xfId="0" applyNumberFormat="1" applyFont="1" applyFill="1" applyBorder="1" applyAlignment="1" applyProtection="1">
      <alignment horizontal="center"/>
      <protection/>
    </xf>
    <xf numFmtId="0" fontId="55" fillId="35" borderId="0" xfId="0" applyFont="1" applyFill="1" applyAlignment="1" applyProtection="1">
      <alignment/>
      <protection/>
    </xf>
    <xf numFmtId="0" fontId="45" fillId="35" borderId="0" xfId="0" applyFont="1" applyFill="1" applyAlignment="1" applyProtection="1">
      <alignment/>
      <protection/>
    </xf>
    <xf numFmtId="0" fontId="45" fillId="35" borderId="0" xfId="0" applyFont="1" applyFill="1" applyAlignment="1" applyProtection="1">
      <alignment horizontal="center"/>
      <protection/>
    </xf>
    <xf numFmtId="0" fontId="39" fillId="35" borderId="0" xfId="0" applyFont="1" applyFill="1" applyAlignment="1" applyProtection="1">
      <alignment horizontal="center"/>
      <protection/>
    </xf>
    <xf numFmtId="0" fontId="56" fillId="35" borderId="0" xfId="0" applyFont="1" applyFill="1" applyBorder="1" applyAlignment="1" applyProtection="1">
      <alignment/>
      <protection/>
    </xf>
    <xf numFmtId="0" fontId="56" fillId="35" borderId="0" xfId="0" applyFont="1" applyFill="1" applyAlignment="1" applyProtection="1">
      <alignment/>
      <protection/>
    </xf>
    <xf numFmtId="0" fontId="56" fillId="35" borderId="0" xfId="0" applyFont="1" applyFill="1" applyAlignment="1">
      <alignment/>
    </xf>
    <xf numFmtId="0" fontId="1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57" fillId="35" borderId="0" xfId="0" applyFont="1" applyFill="1" applyAlignment="1" applyProtection="1">
      <alignment/>
      <protection/>
    </xf>
    <xf numFmtId="0" fontId="57" fillId="35" borderId="0" xfId="0" applyFont="1" applyFill="1" applyAlignment="1" applyProtection="1">
      <alignment horizontal="center"/>
      <protection/>
    </xf>
    <xf numFmtId="0" fontId="58" fillId="35" borderId="0" xfId="0" applyFont="1" applyFill="1" applyAlignment="1" applyProtection="1">
      <alignment horizontal="center"/>
      <protection/>
    </xf>
    <xf numFmtId="0" fontId="58" fillId="35" borderId="0" xfId="0" applyFont="1" applyFill="1" applyBorder="1" applyAlignment="1" applyProtection="1">
      <alignment/>
      <protection/>
    </xf>
    <xf numFmtId="0" fontId="3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left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619125</xdr:colOff>
      <xdr:row>2</xdr:row>
      <xdr:rowOff>228600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723900</xdr:colOff>
      <xdr:row>2</xdr:row>
      <xdr:rowOff>76200</xdr:rowOff>
    </xdr:from>
    <xdr:to>
      <xdr:col>11</xdr:col>
      <xdr:colOff>47625</xdr:colOff>
      <xdr:row>2</xdr:row>
      <xdr:rowOff>238125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609600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609600</xdr:colOff>
      <xdr:row>2</xdr:row>
      <xdr:rowOff>200025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914400</xdr:colOff>
      <xdr:row>2</xdr:row>
      <xdr:rowOff>85725</xdr:rowOff>
    </xdr:from>
    <xdr:to>
      <xdr:col>11</xdr:col>
      <xdr:colOff>28575</xdr:colOff>
      <xdr:row>3</xdr:row>
      <xdr:rowOff>9525</xdr:rowOff>
    </xdr:to>
    <xdr:pic>
      <xdr:nvPicPr>
        <xdr:cNvPr id="2" name="Bildobjekt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619125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3"/>
  <sheetViews>
    <sheetView tabSelected="1" zoomScale="125" zoomScaleNormal="125" zoomScalePageLayoutView="0" workbookViewId="0" topLeftCell="A7">
      <selection activeCell="F13" sqref="F13"/>
    </sheetView>
  </sheetViews>
  <sheetFormatPr defaultColWidth="9.140625" defaultRowHeight="12.75"/>
  <cols>
    <col min="1" max="1" width="10.00390625" style="3" customWidth="1"/>
    <col min="2" max="2" width="30.28125" style="3" customWidth="1"/>
    <col min="3" max="3" width="7.421875" style="3" customWidth="1"/>
    <col min="4" max="8" width="10.140625" style="5" customWidth="1"/>
    <col min="9" max="9" width="9.140625" style="25" customWidth="1"/>
    <col min="10" max="10" width="12.7109375" style="3" customWidth="1"/>
    <col min="11" max="11" width="9.140625" style="3" customWidth="1"/>
    <col min="12" max="13" width="9.140625" style="5" customWidth="1"/>
    <col min="14" max="16384" width="9.140625" style="3" customWidth="1"/>
  </cols>
  <sheetData>
    <row r="1" ht="15.75"/>
    <row r="2" spans="2:11" ht="26.25">
      <c r="B2" s="102" t="s">
        <v>20</v>
      </c>
      <c r="C2" s="102"/>
      <c r="D2" s="103"/>
      <c r="E2" s="103"/>
      <c r="F2" s="103"/>
      <c r="G2" s="104"/>
      <c r="H2" s="105"/>
      <c r="I2" s="106"/>
      <c r="J2" s="107"/>
      <c r="K2" s="108"/>
    </row>
    <row r="3" spans="2:11" ht="18.75">
      <c r="B3" s="113" t="s">
        <v>35</v>
      </c>
      <c r="C3" s="113"/>
      <c r="D3" s="113"/>
      <c r="E3" s="113"/>
      <c r="F3" s="113"/>
      <c r="G3" s="114"/>
      <c r="H3" s="115"/>
      <c r="I3" s="116"/>
      <c r="J3" s="107"/>
      <c r="K3" s="108"/>
    </row>
    <row r="4" spans="2:10" ht="23.25">
      <c r="B4" s="109"/>
      <c r="C4" s="110"/>
      <c r="D4" s="110"/>
      <c r="E4" s="110"/>
      <c r="F4" s="110"/>
      <c r="G4" s="111"/>
      <c r="H4" s="112"/>
      <c r="I4" s="26"/>
      <c r="J4" s="2"/>
    </row>
    <row r="5" spans="2:10" ht="15.75">
      <c r="B5" s="120" t="s">
        <v>18</v>
      </c>
      <c r="C5" s="120"/>
      <c r="D5" s="120"/>
      <c r="E5" s="120"/>
      <c r="F5" s="120"/>
      <c r="G5" s="6"/>
      <c r="H5" s="6"/>
      <c r="I5" s="1"/>
      <c r="J5" s="2"/>
    </row>
    <row r="6" spans="2:10" ht="16.5" thickBot="1">
      <c r="B6" s="33"/>
      <c r="C6" s="34"/>
      <c r="D6" s="46"/>
      <c r="E6" s="46"/>
      <c r="F6" s="46"/>
      <c r="G6" s="46"/>
      <c r="H6" s="46"/>
      <c r="I6" s="1"/>
      <c r="J6" s="1"/>
    </row>
    <row r="7" spans="2:13" s="21" customFormat="1" ht="19.5" customHeight="1">
      <c r="B7" s="41" t="s">
        <v>23</v>
      </c>
      <c r="C7" s="40"/>
      <c r="D7" s="47"/>
      <c r="E7" s="31"/>
      <c r="F7" s="31"/>
      <c r="G7" s="31"/>
      <c r="H7" s="31"/>
      <c r="I7" s="26"/>
      <c r="J7" s="27"/>
      <c r="L7" s="23"/>
      <c r="M7" s="23"/>
    </row>
    <row r="8" spans="2:13" s="7" customFormat="1" ht="19.5" customHeight="1">
      <c r="B8" s="38" t="s">
        <v>0</v>
      </c>
      <c r="C8" s="37" t="s">
        <v>1</v>
      </c>
      <c r="D8" s="66">
        <v>50</v>
      </c>
      <c r="E8" s="28"/>
      <c r="F8" s="28"/>
      <c r="G8" s="28"/>
      <c r="H8" s="28"/>
      <c r="I8" s="8"/>
      <c r="J8" s="9"/>
      <c r="L8" s="5"/>
      <c r="M8" s="5"/>
    </row>
    <row r="9" spans="2:13" s="7" customFormat="1" ht="19.5" customHeight="1">
      <c r="B9" s="38" t="s">
        <v>15</v>
      </c>
      <c r="C9" s="37" t="s">
        <v>16</v>
      </c>
      <c r="D9" s="66">
        <v>50</v>
      </c>
      <c r="E9" s="28"/>
      <c r="F9" s="28"/>
      <c r="G9" s="28"/>
      <c r="H9" s="28"/>
      <c r="I9" s="8"/>
      <c r="J9" s="9"/>
      <c r="L9" s="5"/>
      <c r="M9" s="5"/>
    </row>
    <row r="10" spans="2:13" s="7" customFormat="1" ht="19.5" customHeight="1">
      <c r="B10" s="38" t="s">
        <v>2</v>
      </c>
      <c r="C10" s="37"/>
      <c r="D10" s="67">
        <v>0.04</v>
      </c>
      <c r="E10" s="30"/>
      <c r="F10" s="10"/>
      <c r="G10" s="10"/>
      <c r="H10" s="10"/>
      <c r="I10" s="11"/>
      <c r="J10" s="12"/>
      <c r="L10" s="5"/>
      <c r="M10" s="5"/>
    </row>
    <row r="11" spans="2:13" s="7" customFormat="1" ht="19.5" customHeight="1">
      <c r="B11" s="38" t="s">
        <v>7</v>
      </c>
      <c r="C11" s="37" t="s">
        <v>8</v>
      </c>
      <c r="D11" s="67">
        <v>0.8</v>
      </c>
      <c r="E11" s="30"/>
      <c r="F11" s="10"/>
      <c r="G11" s="10"/>
      <c r="H11" s="10"/>
      <c r="I11" s="11"/>
      <c r="J11" s="12"/>
      <c r="L11" s="5"/>
      <c r="M11" s="5"/>
    </row>
    <row r="12" spans="2:13" s="7" customFormat="1" ht="19.5" customHeight="1" thickBot="1">
      <c r="B12" s="15" t="s">
        <v>19</v>
      </c>
      <c r="C12" s="39"/>
      <c r="D12" s="68">
        <v>0.02</v>
      </c>
      <c r="E12" s="29"/>
      <c r="F12" s="10"/>
      <c r="G12" s="10"/>
      <c r="H12" s="10"/>
      <c r="I12" s="13"/>
      <c r="J12" s="14"/>
      <c r="L12" s="5"/>
      <c r="M12" s="5"/>
    </row>
    <row r="13" spans="2:13" s="7" customFormat="1" ht="19.5" customHeight="1" thickBot="1">
      <c r="B13" s="16"/>
      <c r="C13" s="37"/>
      <c r="D13" s="29"/>
      <c r="E13" s="29"/>
      <c r="F13" s="10"/>
      <c r="G13" s="10"/>
      <c r="H13" s="10"/>
      <c r="I13" s="13"/>
      <c r="J13" s="14"/>
      <c r="L13" s="5"/>
      <c r="M13" s="5"/>
    </row>
    <row r="14" spans="2:13" s="7" customFormat="1" ht="19.5" customHeight="1">
      <c r="B14" s="51" t="s">
        <v>22</v>
      </c>
      <c r="C14" s="52"/>
      <c r="D14" s="53" t="s">
        <v>21</v>
      </c>
      <c r="E14" s="53">
        <v>2</v>
      </c>
      <c r="F14" s="53">
        <v>3</v>
      </c>
      <c r="G14" s="53">
        <v>4</v>
      </c>
      <c r="H14" s="54">
        <v>5</v>
      </c>
      <c r="I14" s="16"/>
      <c r="J14" s="16"/>
      <c r="L14" s="5"/>
      <c r="M14" s="5"/>
    </row>
    <row r="15" spans="2:13" s="7" customFormat="1" ht="19.5" customHeight="1">
      <c r="B15" s="69" t="s">
        <v>27</v>
      </c>
      <c r="C15" s="70"/>
      <c r="D15" s="71" t="s">
        <v>25</v>
      </c>
      <c r="E15" s="71" t="s">
        <v>26</v>
      </c>
      <c r="F15" s="71" t="s">
        <v>4</v>
      </c>
      <c r="G15" s="71" t="s">
        <v>5</v>
      </c>
      <c r="H15" s="72" t="s">
        <v>6</v>
      </c>
      <c r="I15" s="16"/>
      <c r="L15" s="5"/>
      <c r="M15" s="5"/>
    </row>
    <row r="16" spans="2:13" s="7" customFormat="1" ht="19.5" customHeight="1">
      <c r="B16" s="55" t="s">
        <v>14</v>
      </c>
      <c r="C16" s="34" t="s">
        <v>13</v>
      </c>
      <c r="D16" s="63">
        <v>33</v>
      </c>
      <c r="E16" s="63">
        <v>13</v>
      </c>
      <c r="F16" s="64">
        <v>6</v>
      </c>
      <c r="G16" s="64">
        <v>4.5</v>
      </c>
      <c r="H16" s="65">
        <v>4</v>
      </c>
      <c r="I16" s="17"/>
      <c r="L16" s="5"/>
      <c r="M16" s="5"/>
    </row>
    <row r="17" spans="2:13" s="7" customFormat="1" ht="19.5" customHeight="1">
      <c r="B17" s="55" t="s">
        <v>9</v>
      </c>
      <c r="C17" s="34" t="s">
        <v>10</v>
      </c>
      <c r="D17" s="42">
        <f>D16*$D$9/100*8.76</f>
        <v>144.54</v>
      </c>
      <c r="E17" s="42">
        <f>E16*$D$9/100*8.76</f>
        <v>56.94</v>
      </c>
      <c r="F17" s="42">
        <f>F16*$D$9/100*8.76</f>
        <v>26.28</v>
      </c>
      <c r="G17" s="42">
        <f>G16*$D$9/100*8.76</f>
        <v>19.71</v>
      </c>
      <c r="H17" s="56">
        <f>H16*$D$9/100*8.76</f>
        <v>17.52</v>
      </c>
      <c r="I17" s="8"/>
      <c r="L17" s="5"/>
      <c r="M17" s="5"/>
    </row>
    <row r="18" spans="2:13" s="7" customFormat="1" ht="19.5" customHeight="1">
      <c r="B18" s="38" t="s">
        <v>12</v>
      </c>
      <c r="C18" s="34" t="s">
        <v>11</v>
      </c>
      <c r="D18" s="43">
        <f>D17*$D$11</f>
        <v>115.632</v>
      </c>
      <c r="E18" s="43">
        <f>E17*$D$11</f>
        <v>45.552</v>
      </c>
      <c r="F18" s="43">
        <f>F17*$D$11</f>
        <v>21.024</v>
      </c>
      <c r="G18" s="43">
        <f>G17*$D$11</f>
        <v>15.768</v>
      </c>
      <c r="H18" s="57">
        <f>H17*$D$11</f>
        <v>14.016</v>
      </c>
      <c r="I18" s="19"/>
      <c r="L18" s="5"/>
      <c r="M18" s="5"/>
    </row>
    <row r="19" spans="2:13" s="7" customFormat="1" ht="19.5" customHeight="1">
      <c r="B19" s="38" t="s">
        <v>3</v>
      </c>
      <c r="C19" s="34"/>
      <c r="D19" s="10">
        <f>-PV($D$10-$D$12,$D$8,1,,1)</f>
        <v>32.05207801152494</v>
      </c>
      <c r="E19" s="10">
        <f>-PV($D$10-$D$12,$D$8,1,,1)</f>
        <v>32.05207801152494</v>
      </c>
      <c r="F19" s="10">
        <f>-PV($D$10-$D$12,$D$8,1,,1)</f>
        <v>32.05207801152494</v>
      </c>
      <c r="G19" s="10">
        <f>-PV($D$10-$D$12,$D$8,1,,1)</f>
        <v>32.05207801152494</v>
      </c>
      <c r="H19" s="58">
        <f>-PV($D$10-$D$12,$D$8,1,,1)</f>
        <v>32.05207801152494</v>
      </c>
      <c r="I19" s="20"/>
      <c r="L19" s="5"/>
      <c r="M19" s="5"/>
    </row>
    <row r="20" spans="2:13" s="21" customFormat="1" ht="19.5" customHeight="1" thickBot="1">
      <c r="B20" s="59" t="s">
        <v>24</v>
      </c>
      <c r="C20" s="60" t="s">
        <v>17</v>
      </c>
      <c r="D20" s="61">
        <f>D18*D19</f>
        <v>3706.245884628652</v>
      </c>
      <c r="E20" s="61">
        <f>E18*E19</f>
        <v>1460.036257580984</v>
      </c>
      <c r="F20" s="61">
        <f>F18*F19</f>
        <v>673.8628881143004</v>
      </c>
      <c r="G20" s="61">
        <f>G18*G19</f>
        <v>505.3971660857253</v>
      </c>
      <c r="H20" s="62">
        <f>H18*H19</f>
        <v>449.24192540953356</v>
      </c>
      <c r="I20" s="32"/>
      <c r="J20" s="32"/>
      <c r="L20" s="23"/>
      <c r="M20" s="23"/>
    </row>
    <row r="21" spans="2:10" ht="15.75">
      <c r="B21" s="35"/>
      <c r="C21" s="35"/>
      <c r="D21" s="48"/>
      <c r="E21" s="48"/>
      <c r="F21" s="49"/>
      <c r="G21" s="49"/>
      <c r="H21" s="49"/>
      <c r="J21" s="25"/>
    </row>
    <row r="22" spans="2:10" ht="16.5" thickBot="1">
      <c r="B22" s="35"/>
      <c r="C22" s="35"/>
      <c r="D22" s="48"/>
      <c r="E22" s="48"/>
      <c r="F22" s="49"/>
      <c r="G22" s="49"/>
      <c r="H22" s="49"/>
      <c r="J22" s="25"/>
    </row>
    <row r="23" spans="2:8" ht="16.5" thickBot="1">
      <c r="B23" s="82" t="s">
        <v>28</v>
      </c>
      <c r="C23" s="7"/>
      <c r="F23" s="73"/>
      <c r="G23" s="73"/>
      <c r="H23" s="50"/>
    </row>
    <row r="24" spans="2:8" ht="15.75">
      <c r="B24" s="81" t="s">
        <v>29</v>
      </c>
      <c r="C24" s="74"/>
      <c r="D24" s="75" t="s">
        <v>4</v>
      </c>
      <c r="E24" s="75" t="s">
        <v>5</v>
      </c>
      <c r="F24" s="76" t="s">
        <v>6</v>
      </c>
      <c r="G24" s="73"/>
      <c r="H24" s="50"/>
    </row>
    <row r="25" spans="2:8" ht="15.75" thickBot="1">
      <c r="B25" s="77"/>
      <c r="C25" s="78" t="s">
        <v>17</v>
      </c>
      <c r="D25" s="79">
        <v>125</v>
      </c>
      <c r="E25" s="79">
        <v>155</v>
      </c>
      <c r="F25" s="80">
        <v>195</v>
      </c>
      <c r="G25" s="73"/>
      <c r="H25" s="50"/>
    </row>
    <row r="26" spans="2:8" ht="15">
      <c r="B26" s="7"/>
      <c r="C26" s="7"/>
      <c r="F26" s="73"/>
      <c r="G26" s="73"/>
      <c r="H26" s="50"/>
    </row>
    <row r="30" spans="3:6" ht="15">
      <c r="C30" s="24"/>
      <c r="F30" s="7"/>
    </row>
    <row r="31" ht="15">
      <c r="F31" s="7"/>
    </row>
    <row r="32" ht="15">
      <c r="F32" s="7"/>
    </row>
    <row r="33" spans="4:6" ht="15">
      <c r="D33" s="7"/>
      <c r="E33" s="7"/>
      <c r="F33" s="7"/>
    </row>
  </sheetData>
  <sheetProtection/>
  <mergeCells count="1">
    <mergeCell ref="B5:F5"/>
  </mergeCells>
  <printOptions/>
  <pageMargins left="0.6" right="0.7874015748031497" top="0.49" bottom="0.64" header="0.5118110236220472" footer="0.5118110236220472"/>
  <pageSetup horizontalDpi="300" verticalDpi="3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P33"/>
  <sheetViews>
    <sheetView zoomScale="125" zoomScaleNormal="125" zoomScalePageLayoutView="0" workbookViewId="0" topLeftCell="A1">
      <selection activeCell="J4" sqref="J4"/>
    </sheetView>
  </sheetViews>
  <sheetFormatPr defaultColWidth="9.140625" defaultRowHeight="12.75"/>
  <cols>
    <col min="1" max="1" width="9.7109375" style="3" customWidth="1"/>
    <col min="2" max="2" width="27.28125" style="3" customWidth="1"/>
    <col min="3" max="3" width="7.421875" style="3" customWidth="1"/>
    <col min="4" max="8" width="10.140625" style="5" customWidth="1"/>
    <col min="9" max="9" width="10.28125" style="25" customWidth="1"/>
    <col min="10" max="10" width="15.7109375" style="3" customWidth="1"/>
    <col min="11" max="11" width="9.140625" style="3" customWidth="1"/>
    <col min="12" max="12" width="10.7109375" style="4" customWidth="1"/>
    <col min="13" max="15" width="9.140625" style="5" customWidth="1"/>
    <col min="16" max="16384" width="9.140625" style="3" customWidth="1"/>
  </cols>
  <sheetData>
    <row r="1" ht="15.75">
      <c r="K1" s="119"/>
    </row>
    <row r="2" spans="2:13" ht="26.25">
      <c r="B2" s="102" t="s">
        <v>20</v>
      </c>
      <c r="C2" s="102"/>
      <c r="D2" s="103"/>
      <c r="E2" s="103"/>
      <c r="F2" s="103"/>
      <c r="G2" s="104"/>
      <c r="H2" s="105"/>
      <c r="I2" s="106"/>
      <c r="J2" s="107"/>
      <c r="K2" s="108"/>
      <c r="L2" s="117"/>
      <c r="M2" s="118"/>
    </row>
    <row r="3" spans="2:250" ht="18.75">
      <c r="B3" s="113" t="s">
        <v>35</v>
      </c>
      <c r="C3" s="113"/>
      <c r="D3" s="113"/>
      <c r="E3" s="113"/>
      <c r="F3" s="113"/>
      <c r="G3" s="114"/>
      <c r="H3" s="115"/>
      <c r="I3" s="116"/>
      <c r="J3" s="107"/>
      <c r="K3" s="108"/>
      <c r="L3" s="117"/>
      <c r="M3" s="119"/>
      <c r="R3" s="3" t="s">
        <v>35</v>
      </c>
      <c r="Z3" s="3" t="s">
        <v>35</v>
      </c>
      <c r="AH3" s="3" t="s">
        <v>35</v>
      </c>
      <c r="AP3" s="3" t="s">
        <v>35</v>
      </c>
      <c r="AX3" s="3" t="s">
        <v>35</v>
      </c>
      <c r="BF3" s="3" t="s">
        <v>35</v>
      </c>
      <c r="BN3" s="3" t="s">
        <v>35</v>
      </c>
      <c r="BV3" s="3" t="s">
        <v>35</v>
      </c>
      <c r="CD3" s="3" t="s">
        <v>35</v>
      </c>
      <c r="CL3" s="3" t="s">
        <v>35</v>
      </c>
      <c r="CT3" s="3" t="s">
        <v>35</v>
      </c>
      <c r="DB3" s="3" t="s">
        <v>35</v>
      </c>
      <c r="DJ3" s="3" t="s">
        <v>35</v>
      </c>
      <c r="DR3" s="3" t="s">
        <v>35</v>
      </c>
      <c r="DZ3" s="3" t="s">
        <v>35</v>
      </c>
      <c r="EH3" s="3" t="s">
        <v>35</v>
      </c>
      <c r="EP3" s="3" t="s">
        <v>35</v>
      </c>
      <c r="EX3" s="3" t="s">
        <v>35</v>
      </c>
      <c r="FF3" s="3" t="s">
        <v>35</v>
      </c>
      <c r="FN3" s="3" t="s">
        <v>35</v>
      </c>
      <c r="FV3" s="3" t="s">
        <v>35</v>
      </c>
      <c r="GD3" s="3" t="s">
        <v>35</v>
      </c>
      <c r="GL3" s="3" t="s">
        <v>35</v>
      </c>
      <c r="GT3" s="3" t="s">
        <v>35</v>
      </c>
      <c r="HB3" s="3" t="s">
        <v>35</v>
      </c>
      <c r="HJ3" s="3" t="s">
        <v>35</v>
      </c>
      <c r="HR3" s="3" t="s">
        <v>35</v>
      </c>
      <c r="HZ3" s="3" t="s">
        <v>35</v>
      </c>
      <c r="IH3" s="3" t="s">
        <v>35</v>
      </c>
      <c r="IP3" s="3" t="s">
        <v>35</v>
      </c>
    </row>
    <row r="4" spans="2:10" ht="26.25">
      <c r="B4" s="36"/>
      <c r="C4" s="36"/>
      <c r="D4" s="44"/>
      <c r="E4" s="44"/>
      <c r="F4" s="44"/>
      <c r="G4" s="45"/>
      <c r="H4" s="6"/>
      <c r="I4" s="1"/>
      <c r="J4" s="2"/>
    </row>
    <row r="5" spans="2:10" ht="15.75">
      <c r="B5" s="120" t="s">
        <v>18</v>
      </c>
      <c r="C5" s="120"/>
      <c r="D5" s="120"/>
      <c r="E5" s="120"/>
      <c r="F5" s="120"/>
      <c r="G5" s="6"/>
      <c r="H5" s="6"/>
      <c r="I5" s="1"/>
      <c r="J5" s="2"/>
    </row>
    <row r="6" spans="2:10" ht="16.5" thickBot="1">
      <c r="B6" s="33"/>
      <c r="C6" s="34"/>
      <c r="D6" s="46"/>
      <c r="E6" s="46"/>
      <c r="F6" s="46"/>
      <c r="G6" s="46"/>
      <c r="H6" s="46"/>
      <c r="I6" s="1"/>
      <c r="J6" s="1"/>
    </row>
    <row r="7" spans="2:15" s="21" customFormat="1" ht="19.5" customHeight="1" thickBot="1">
      <c r="B7" s="41" t="s">
        <v>23</v>
      </c>
      <c r="C7" s="40"/>
      <c r="D7" s="47"/>
      <c r="E7" s="31"/>
      <c r="F7" s="31"/>
      <c r="G7" s="31"/>
      <c r="H7" s="31"/>
      <c r="I7" s="82" t="s">
        <v>28</v>
      </c>
      <c r="J7" s="7"/>
      <c r="K7" s="5"/>
      <c r="L7" s="5"/>
      <c r="M7" s="73"/>
      <c r="N7" s="23"/>
      <c r="O7" s="23"/>
    </row>
    <row r="8" spans="2:15" s="7" customFormat="1" ht="19.5" customHeight="1">
      <c r="B8" s="38" t="s">
        <v>0</v>
      </c>
      <c r="C8" s="37" t="s">
        <v>1</v>
      </c>
      <c r="D8" s="66">
        <v>50</v>
      </c>
      <c r="E8" s="28"/>
      <c r="F8" s="28"/>
      <c r="G8" s="28"/>
      <c r="H8" s="28"/>
      <c r="I8" s="81" t="s">
        <v>29</v>
      </c>
      <c r="J8" s="74"/>
      <c r="K8" s="75" t="s">
        <v>4</v>
      </c>
      <c r="L8" s="75" t="s">
        <v>5</v>
      </c>
      <c r="M8" s="76" t="s">
        <v>6</v>
      </c>
      <c r="N8" s="5"/>
      <c r="O8" s="5"/>
    </row>
    <row r="9" spans="2:15" s="7" customFormat="1" ht="19.5" customHeight="1" thickBot="1">
      <c r="B9" s="38" t="s">
        <v>15</v>
      </c>
      <c r="C9" s="37" t="s">
        <v>16</v>
      </c>
      <c r="D9" s="66">
        <v>50</v>
      </c>
      <c r="E9" s="28"/>
      <c r="F9" s="28"/>
      <c r="G9" s="28"/>
      <c r="H9" s="28"/>
      <c r="I9" s="77"/>
      <c r="J9" s="78" t="s">
        <v>17</v>
      </c>
      <c r="K9" s="79">
        <v>125</v>
      </c>
      <c r="L9" s="79">
        <v>155</v>
      </c>
      <c r="M9" s="80">
        <v>195</v>
      </c>
      <c r="N9" s="5"/>
      <c r="O9" s="5"/>
    </row>
    <row r="10" spans="2:15" s="7" customFormat="1" ht="19.5" customHeight="1">
      <c r="B10" s="38" t="s">
        <v>2</v>
      </c>
      <c r="C10" s="37"/>
      <c r="D10" s="67">
        <v>0.04</v>
      </c>
      <c r="E10" s="30"/>
      <c r="F10" s="10"/>
      <c r="G10" s="10"/>
      <c r="H10" s="10"/>
      <c r="I10" s="11"/>
      <c r="J10" s="12"/>
      <c r="L10" s="17"/>
      <c r="N10" s="5"/>
      <c r="O10" s="5"/>
    </row>
    <row r="11" spans="2:15" s="7" customFormat="1" ht="19.5" customHeight="1">
      <c r="B11" s="38" t="s">
        <v>7</v>
      </c>
      <c r="C11" s="37" t="s">
        <v>8</v>
      </c>
      <c r="D11" s="67">
        <v>0.8</v>
      </c>
      <c r="E11" s="30"/>
      <c r="F11" s="10"/>
      <c r="G11" s="10"/>
      <c r="H11" s="10"/>
      <c r="I11" s="11"/>
      <c r="J11" s="12"/>
      <c r="L11" s="18"/>
      <c r="N11" s="5"/>
      <c r="O11" s="5"/>
    </row>
    <row r="12" spans="2:15" s="7" customFormat="1" ht="19.5" customHeight="1" thickBot="1">
      <c r="B12" s="15" t="s">
        <v>19</v>
      </c>
      <c r="C12" s="39"/>
      <c r="D12" s="68">
        <v>0.02</v>
      </c>
      <c r="E12" s="29"/>
      <c r="F12" s="10"/>
      <c r="G12" s="10"/>
      <c r="H12" s="10"/>
      <c r="I12" s="13"/>
      <c r="J12" s="14"/>
      <c r="L12" s="19"/>
      <c r="N12" s="5"/>
      <c r="O12" s="5"/>
    </row>
    <row r="13" spans="2:15" s="7" customFormat="1" ht="19.5" customHeight="1" thickBot="1">
      <c r="B13" s="16"/>
      <c r="C13" s="37"/>
      <c r="D13" s="29"/>
      <c r="E13" s="29"/>
      <c r="F13" s="10"/>
      <c r="G13" s="10"/>
      <c r="H13" s="10"/>
      <c r="I13" s="13"/>
      <c r="J13" s="14"/>
      <c r="L13" s="20"/>
      <c r="M13" s="83"/>
      <c r="N13" s="5"/>
      <c r="O13" s="5"/>
    </row>
    <row r="14" spans="2:15" s="7" customFormat="1" ht="19.5" customHeight="1">
      <c r="B14" s="51" t="s">
        <v>22</v>
      </c>
      <c r="C14" s="52"/>
      <c r="D14" s="53" t="s">
        <v>21</v>
      </c>
      <c r="E14" s="53">
        <v>2</v>
      </c>
      <c r="F14" s="53">
        <v>3</v>
      </c>
      <c r="G14" s="53">
        <v>4</v>
      </c>
      <c r="H14" s="54">
        <v>5</v>
      </c>
      <c r="I14" s="16"/>
      <c r="J14" s="16"/>
      <c r="L14" s="4"/>
      <c r="M14" s="5"/>
      <c r="N14" s="5"/>
      <c r="O14" s="5"/>
    </row>
    <row r="15" spans="2:15" s="7" customFormat="1" ht="19.5" customHeight="1">
      <c r="B15" s="69" t="s">
        <v>27</v>
      </c>
      <c r="C15" s="70"/>
      <c r="D15" s="71" t="s">
        <v>25</v>
      </c>
      <c r="E15" s="71" t="s">
        <v>26</v>
      </c>
      <c r="F15" s="71" t="s">
        <v>4</v>
      </c>
      <c r="G15" s="71" t="s">
        <v>5</v>
      </c>
      <c r="H15" s="72" t="s">
        <v>6</v>
      </c>
      <c r="I15" s="16"/>
      <c r="L15" s="4"/>
      <c r="M15" s="5"/>
      <c r="N15" s="5"/>
      <c r="O15" s="5"/>
    </row>
    <row r="16" spans="2:15" s="7" customFormat="1" ht="19.5" customHeight="1">
      <c r="B16" s="55" t="s">
        <v>14</v>
      </c>
      <c r="C16" s="34" t="s">
        <v>13</v>
      </c>
      <c r="D16" s="63">
        <v>33</v>
      </c>
      <c r="E16" s="63">
        <v>13</v>
      </c>
      <c r="F16" s="64">
        <v>6</v>
      </c>
      <c r="G16" s="64">
        <v>4.5</v>
      </c>
      <c r="H16" s="65">
        <v>4</v>
      </c>
      <c r="I16" s="17"/>
      <c r="L16" s="4"/>
      <c r="M16" s="5"/>
      <c r="N16" s="5"/>
      <c r="O16" s="5"/>
    </row>
    <row r="17" spans="2:15" s="7" customFormat="1" ht="19.5" customHeight="1">
      <c r="B17" s="55" t="s">
        <v>9</v>
      </c>
      <c r="C17" s="34" t="s">
        <v>10</v>
      </c>
      <c r="D17" s="42">
        <f>D16*$D$9/100*8.76</f>
        <v>144.54</v>
      </c>
      <c r="E17" s="42">
        <f>E16*$D$9/100*8.76</f>
        <v>56.94</v>
      </c>
      <c r="F17" s="42">
        <f>F16*$D$9/100*8.76</f>
        <v>26.28</v>
      </c>
      <c r="G17" s="42">
        <f>G16*$D$9/100*8.76</f>
        <v>19.71</v>
      </c>
      <c r="H17" s="56">
        <f>H16*$D$9/100*8.76</f>
        <v>17.52</v>
      </c>
      <c r="I17" s="8"/>
      <c r="L17" s="4"/>
      <c r="M17" s="5"/>
      <c r="N17" s="5"/>
      <c r="O17" s="5"/>
    </row>
    <row r="18" spans="2:15" s="7" customFormat="1" ht="19.5" customHeight="1">
      <c r="B18" s="38" t="s">
        <v>12</v>
      </c>
      <c r="C18" s="34" t="s">
        <v>11</v>
      </c>
      <c r="D18" s="43">
        <f>D17*$D$11</f>
        <v>115.632</v>
      </c>
      <c r="E18" s="43">
        <f>E17*$D$11</f>
        <v>45.552</v>
      </c>
      <c r="F18" s="43">
        <f>F17*$D$11</f>
        <v>21.024</v>
      </c>
      <c r="G18" s="43">
        <f>G17*$D$11</f>
        <v>15.768</v>
      </c>
      <c r="H18" s="57">
        <f>H17*$D$11</f>
        <v>14.016</v>
      </c>
      <c r="I18" s="19"/>
      <c r="L18" s="4"/>
      <c r="M18" s="5"/>
      <c r="N18" s="5"/>
      <c r="O18" s="5"/>
    </row>
    <row r="19" spans="2:15" s="7" customFormat="1" ht="19.5" customHeight="1">
      <c r="B19" s="38" t="s">
        <v>3</v>
      </c>
      <c r="C19" s="34"/>
      <c r="D19" s="10">
        <f>-PV($D$10-$D$12,$D$8,1,,1)</f>
        <v>32.05207801152494</v>
      </c>
      <c r="E19" s="10">
        <f>-PV($D$10-$D$12,$D$8,1,,1)</f>
        <v>32.05207801152494</v>
      </c>
      <c r="F19" s="10">
        <f>-PV($D$10-$D$12,$D$8,1,,1)</f>
        <v>32.05207801152494</v>
      </c>
      <c r="G19" s="10">
        <f>-PV($D$10-$D$12,$D$8,1,,1)</f>
        <v>32.05207801152494</v>
      </c>
      <c r="H19" s="58">
        <f>-PV($D$10-$D$12,$D$8,1,,1)</f>
        <v>32.05207801152494</v>
      </c>
      <c r="I19" s="20"/>
      <c r="L19" s="4"/>
      <c r="M19" s="5"/>
      <c r="N19" s="5"/>
      <c r="O19" s="5"/>
    </row>
    <row r="20" spans="2:15" s="21" customFormat="1" ht="19.5" customHeight="1" thickBot="1">
      <c r="B20" s="59" t="s">
        <v>24</v>
      </c>
      <c r="C20" s="60" t="s">
        <v>17</v>
      </c>
      <c r="D20" s="100">
        <f>D18*D19</f>
        <v>3706.245884628652</v>
      </c>
      <c r="E20" s="100">
        <f>E18*E19</f>
        <v>1460.036257580984</v>
      </c>
      <c r="F20" s="100">
        <f>F18*F19</f>
        <v>673.8628881143004</v>
      </c>
      <c r="G20" s="100">
        <f>G18*G19</f>
        <v>505.3971660857253</v>
      </c>
      <c r="H20" s="101">
        <f>H18*H19</f>
        <v>449.24192540953356</v>
      </c>
      <c r="I20" s="32"/>
      <c r="J20" s="32"/>
      <c r="L20" s="22"/>
      <c r="M20" s="23"/>
      <c r="N20" s="23"/>
      <c r="O20" s="23"/>
    </row>
    <row r="21" spans="2:10" ht="15">
      <c r="B21" s="35"/>
      <c r="C21" s="35"/>
      <c r="D21" s="48"/>
      <c r="E21" s="48"/>
      <c r="F21" s="49"/>
      <c r="G21" s="49"/>
      <c r="H21" s="49"/>
      <c r="J21" s="25"/>
    </row>
    <row r="22" spans="2:10" ht="15.75" thickBot="1">
      <c r="B22" s="35"/>
      <c r="C22" s="35"/>
      <c r="D22" s="48"/>
      <c r="E22" s="48"/>
      <c r="F22" s="49"/>
      <c r="G22" s="49"/>
      <c r="H22" s="49"/>
      <c r="J22" s="25"/>
    </row>
    <row r="23" spans="2:8" ht="15">
      <c r="B23" s="51" t="s">
        <v>30</v>
      </c>
      <c r="C23" s="87"/>
      <c r="D23" s="75"/>
      <c r="E23" s="75"/>
      <c r="F23" s="75"/>
      <c r="G23" s="88"/>
      <c r="H23" s="89"/>
    </row>
    <row r="24" spans="2:8" ht="15">
      <c r="B24" s="90" t="s">
        <v>31</v>
      </c>
      <c r="C24" s="25"/>
      <c r="D24" s="84"/>
      <c r="E24" s="84"/>
      <c r="F24" s="84"/>
      <c r="G24" s="85"/>
      <c r="H24" s="91"/>
    </row>
    <row r="25" spans="2:8" ht="15">
      <c r="B25" s="90" t="s">
        <v>32</v>
      </c>
      <c r="C25" s="86">
        <v>160</v>
      </c>
      <c r="D25" s="84"/>
      <c r="E25" s="84"/>
      <c r="F25" s="84"/>
      <c r="G25" s="85"/>
      <c r="H25" s="91"/>
    </row>
    <row r="26" spans="2:8" ht="15">
      <c r="B26" s="92"/>
      <c r="C26" s="18"/>
      <c r="D26" s="71" t="s">
        <v>25</v>
      </c>
      <c r="E26" s="71" t="s">
        <v>26</v>
      </c>
      <c r="F26" s="71" t="s">
        <v>4</v>
      </c>
      <c r="G26" s="71" t="s">
        <v>5</v>
      </c>
      <c r="H26" s="72" t="s">
        <v>6</v>
      </c>
    </row>
    <row r="27" spans="2:8" ht="15">
      <c r="B27" s="90" t="s">
        <v>24</v>
      </c>
      <c r="C27" s="25"/>
      <c r="D27" s="96">
        <f>$C$25*D20</f>
        <v>592999.3415405843</v>
      </c>
      <c r="E27" s="96">
        <f>$C$25*E20</f>
        <v>233605.80121295745</v>
      </c>
      <c r="F27" s="96">
        <f>$C$25*F20</f>
        <v>107818.06209828806</v>
      </c>
      <c r="G27" s="96">
        <f>$C$25*G20</f>
        <v>80863.54657371604</v>
      </c>
      <c r="H27" s="97">
        <f>$C$25*H20</f>
        <v>71878.70806552537</v>
      </c>
    </row>
    <row r="28" spans="2:8" ht="15">
      <c r="B28" s="90" t="s">
        <v>33</v>
      </c>
      <c r="C28" s="25"/>
      <c r="D28" s="84">
        <v>0</v>
      </c>
      <c r="E28" s="84">
        <v>0</v>
      </c>
      <c r="F28" s="85">
        <f>C25*K9</f>
        <v>20000</v>
      </c>
      <c r="G28" s="85">
        <f>C25*L9</f>
        <v>24800</v>
      </c>
      <c r="H28" s="95">
        <f>C25*M9</f>
        <v>31200</v>
      </c>
    </row>
    <row r="29" spans="2:8" ht="15.75" thickBot="1">
      <c r="B29" s="93" t="s">
        <v>34</v>
      </c>
      <c r="C29" s="94"/>
      <c r="D29" s="98">
        <f>SUM(D27:D28)</f>
        <v>592999.3415405843</v>
      </c>
      <c r="E29" s="98">
        <f>SUM(E27:E28)</f>
        <v>233605.80121295745</v>
      </c>
      <c r="F29" s="98">
        <f>SUM(F27:F28)</f>
        <v>127818.06209828806</v>
      </c>
      <c r="G29" s="98">
        <f>SUM(G27:G28)</f>
        <v>105663.54657371604</v>
      </c>
      <c r="H29" s="99">
        <f>SUM(H27:H28)</f>
        <v>103078.70806552537</v>
      </c>
    </row>
    <row r="30" spans="3:6" ht="15">
      <c r="C30" s="24"/>
      <c r="F30" s="7"/>
    </row>
    <row r="31" ht="15">
      <c r="F31" s="7"/>
    </row>
    <row r="32" ht="15">
      <c r="F32" s="7"/>
    </row>
    <row r="33" spans="4:6" ht="15">
      <c r="D33" s="7"/>
      <c r="E33" s="7"/>
      <c r="F33" s="7"/>
    </row>
  </sheetData>
  <sheetProtection/>
  <mergeCells count="1">
    <mergeCell ref="B5:F5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Bångens Teknikkonsult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Lotta</dc:creator>
  <cp:keywords/>
  <dc:description/>
  <cp:lastModifiedBy>Sjölund, Johan</cp:lastModifiedBy>
  <cp:lastPrinted>2002-03-11T07:56:56Z</cp:lastPrinted>
  <dcterms:created xsi:type="dcterms:W3CDTF">1999-02-03T14:10:33Z</dcterms:created>
  <dcterms:modified xsi:type="dcterms:W3CDTF">2018-06-27T06:21:56Z</dcterms:modified>
  <cp:category/>
  <cp:version/>
  <cp:contentType/>
  <cp:contentStatus/>
</cp:coreProperties>
</file>